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 activeTab="1"/>
  </bookViews>
  <sheets>
    <sheet name="Лист1" sheetId="1" r:id="rId1"/>
    <sheet name="ФЭО КУ по 121-оз" sheetId="2" r:id="rId2"/>
  </sheets>
  <definedNames>
    <definedName name="_xlnm.Print_Area" localSheetId="0">Лист1!$A$1:$N$19</definedName>
    <definedName name="_xlnm.Print_Area" localSheetId="1">'ФЭО КУ по 121-оз'!$A$1:$O$23</definedName>
  </definedNames>
  <calcPr calcId="145621"/>
</workbook>
</file>

<file path=xl/calcChain.xml><?xml version="1.0" encoding="utf-8"?>
<calcChain xmlns="http://schemas.openxmlformats.org/spreadsheetml/2006/main">
  <c r="O14" i="2" l="1"/>
  <c r="J8" i="2"/>
  <c r="O7" i="2"/>
  <c r="N6" i="2"/>
  <c r="N7" i="2"/>
  <c r="N8" i="2"/>
  <c r="M9" i="2"/>
  <c r="M6" i="2"/>
  <c r="O6" i="2" s="1"/>
  <c r="M7" i="2"/>
  <c r="M8" i="2"/>
  <c r="O8" i="2" s="1"/>
  <c r="J17" i="2"/>
  <c r="G17" i="2"/>
  <c r="M16" i="2"/>
  <c r="J16" i="2"/>
  <c r="I16" i="2"/>
  <c r="H16" i="2"/>
  <c r="G16" i="2"/>
  <c r="N15" i="2"/>
  <c r="N16" i="2" s="1"/>
  <c r="M15" i="2"/>
  <c r="J15" i="2"/>
  <c r="N14" i="2"/>
  <c r="J14" i="2"/>
  <c r="I14" i="2"/>
  <c r="I17" i="2" s="1"/>
  <c r="H14" i="2"/>
  <c r="H17" i="2" s="1"/>
  <c r="G14" i="2"/>
  <c r="N13" i="2"/>
  <c r="M13" i="2"/>
  <c r="O13" i="2" s="1"/>
  <c r="J13" i="2"/>
  <c r="N12" i="2"/>
  <c r="M12" i="2"/>
  <c r="O12" i="2" s="1"/>
  <c r="J12" i="2"/>
  <c r="N11" i="2"/>
  <c r="M11" i="2"/>
  <c r="O11" i="2" s="1"/>
  <c r="J11" i="2"/>
  <c r="N10" i="2"/>
  <c r="M10" i="2"/>
  <c r="O10" i="2" s="1"/>
  <c r="J10" i="2"/>
  <c r="N9" i="2"/>
  <c r="M14" i="2"/>
  <c r="M17" i="2" s="1"/>
  <c r="J9" i="2"/>
  <c r="N17" i="2" l="1"/>
  <c r="O15" i="2"/>
  <c r="O16" i="2" s="1"/>
  <c r="O9" i="2"/>
  <c r="O17" i="2" s="1"/>
  <c r="N13" i="1"/>
  <c r="N11" i="1"/>
  <c r="N12" i="1"/>
  <c r="N7" i="1"/>
  <c r="N8" i="1"/>
  <c r="N9" i="1"/>
  <c r="N10" i="1"/>
  <c r="M12" i="1"/>
  <c r="M13" i="1" s="1"/>
  <c r="M7" i="1"/>
  <c r="M8" i="1"/>
  <c r="M9" i="1"/>
  <c r="M10" i="1"/>
  <c r="M6" i="1"/>
  <c r="N6" i="1" s="1"/>
  <c r="L6" i="1"/>
  <c r="L13" i="1"/>
  <c r="L12" i="1"/>
  <c r="L7" i="1"/>
  <c r="L8" i="1"/>
  <c r="L9" i="1"/>
  <c r="L10" i="1"/>
  <c r="L11" i="1"/>
  <c r="H14" i="1"/>
  <c r="H13" i="1"/>
  <c r="I13" i="1"/>
  <c r="H11" i="1"/>
  <c r="I11" i="1"/>
  <c r="I14" i="1" s="1"/>
  <c r="I12" i="1"/>
  <c r="I7" i="1"/>
  <c r="I8" i="1"/>
  <c r="I9" i="1"/>
  <c r="I10" i="1"/>
  <c r="I6" i="1"/>
  <c r="N14" i="1" l="1"/>
  <c r="L14" i="1"/>
  <c r="M11" i="1"/>
  <c r="M14" i="1" s="1"/>
  <c r="G13" i="1"/>
  <c r="F13" i="1"/>
  <c r="G11" i="1" l="1"/>
  <c r="G14" i="1" s="1"/>
  <c r="F11" i="1"/>
  <c r="F14" i="1" s="1"/>
</calcChain>
</file>

<file path=xl/sharedStrings.xml><?xml version="1.0" encoding="utf-8"?>
<sst xmlns="http://schemas.openxmlformats.org/spreadsheetml/2006/main" count="70" uniqueCount="48">
  <si>
    <t>ЦСР</t>
  </si>
  <si>
    <t>Наименование</t>
  </si>
  <si>
    <t>Оплата занимаемой площади жилых помещений и стоимости коммунальных услуг лицам, проработавшим в тылу в период Великой Отечественной войны, а также граждан, приравненных к ним</t>
  </si>
  <si>
    <t>Оплата занимаемой общей площади жилых помещений и стоимости коммунальных услуг участникам боевых действий</t>
  </si>
  <si>
    <t>Оплата занимаемой общей площади жилых помещений и стоимости коммунальных услуг лицам, имеющим звание "Ветеран труда" или звание "Ветеран труда Ненецкого автономного округа", и лицам, приравненным к ним</t>
  </si>
  <si>
    <t>Оплата многодетным семьям в размере 40 процентов (50 процентов - в случае, если семья имеет на содержании и воспитании не менее пяти детей в возрасте до 18 лет) стоимости коммунальных услуг</t>
  </si>
  <si>
    <t>Предоставление дополнительных мер социальной поддержки приёмным семьям</t>
  </si>
  <si>
    <t>ВСЕГО:</t>
  </si>
  <si>
    <t>Оплата жилищно-коммунальных услуг отдельным категориям граждан</t>
  </si>
  <si>
    <t>ИТОГО ОБ:</t>
  </si>
  <si>
    <t>ИТОГО ФБ:</t>
  </si>
  <si>
    <t>1003 312017В200 323</t>
  </si>
  <si>
    <t>1003 191027С130 323</t>
  </si>
  <si>
    <t>1004 193017С890 323</t>
  </si>
  <si>
    <t>1003 191057С280 323</t>
  </si>
  <si>
    <t>1004 303027П200 321</t>
  </si>
  <si>
    <t>1003 1911252500 323</t>
  </si>
  <si>
    <t>План на 2020 год, тыс. руб.</t>
  </si>
  <si>
    <t xml:space="preserve">Исполнитель </t>
  </si>
  <si>
    <t>_________________ В.Д. Венедиктова</t>
  </si>
  <si>
    <t>Контингент всего</t>
  </si>
  <si>
    <t>Сельские населенные пункты Ненецкого АО</t>
  </si>
  <si>
    <t>Город и пос.Искателей</t>
  </si>
  <si>
    <t>Размер тарифа по ТКО на селе</t>
  </si>
  <si>
    <t>Размер тарифа по ТКО городской округ "Город-Нарьян-Мар" и пос.Искателей</t>
  </si>
  <si>
    <t>Потребность в БА на вывоз ТКО в сельских насел.пунктах</t>
  </si>
  <si>
    <t>Потребность в БА на вывоз ТКО в г.Нарьян-Мар и пос.Искателей</t>
  </si>
  <si>
    <t>Дополнительная потребность, ВСЕГО, тыс. рублей</t>
  </si>
  <si>
    <t>Финансово-экономическое обоснование к проетку закона "О внесении изменений в закон "О региональных стандартах в жилищной сфере в Ненецком автононом округе""</t>
  </si>
  <si>
    <t>село взяла 25% от всей численности получателей</t>
  </si>
  <si>
    <t>тариф сказал по телефону Андриянов, браться будет с человека</t>
  </si>
  <si>
    <t>19.1.03.7С180</t>
  </si>
  <si>
    <t>Оплата занимаемой общей площади жилых помещений и стоимости коммунальных услуг реабилитированным лицам</t>
  </si>
  <si>
    <t>Оплата занимаемой общей площади жилых помещений и стоимости коммунальных услуг лицам, признанным пострадавшими от политических репрессий</t>
  </si>
  <si>
    <t>19.1.04.7С230</t>
  </si>
  <si>
    <t xml:space="preserve"> Расходы окружного бюджета по предоставлению субсидий гражданам на оплату жилого помещения и коммунальных услуг в соответствии с Правилами предоставления субсидий на оплату жилого помещения и коммунальных услуг, утверждёнными постановлением Правительства Российской Федерации от 14 декабря 2005 года № 761 «О предоставлении субсидий на оплату жилого помещения и коммунальных услуг»</t>
  </si>
  <si>
    <t>19.1.12.7С640</t>
  </si>
  <si>
    <t>Закона Ненецкого автономного округа «О мерах социальной поддержки отдельных категорий граждан, проживающих на территории Ненецкого автономного округа» от 19.12.2013 №121-ОЗ</t>
  </si>
  <si>
    <t>НПА субъекта</t>
  </si>
  <si>
    <t xml:space="preserve">31.2.01.7В200 </t>
  </si>
  <si>
    <t xml:space="preserve">19.1.02.7С130 </t>
  </si>
  <si>
    <t xml:space="preserve"> 19.3.01.7С890 </t>
  </si>
  <si>
    <t xml:space="preserve"> 19.1.05.7С280 </t>
  </si>
  <si>
    <t xml:space="preserve"> 30.3.02.7П200 </t>
  </si>
  <si>
    <t>Наименование показателя</t>
  </si>
  <si>
    <t xml:space="preserve">19.1.12.52500 </t>
  </si>
  <si>
    <t>Дополнительная потребность, ВСЕГО, тыс. рублей***</t>
  </si>
  <si>
    <t>Финансово-экономическое обоснование к проекту закона Ненецкого автономного округа «О внесении изменений в закон Ненецкого автономного округа «О мерах социальной поддержки отдельных категорий граждан, проживающих на территории Ненецкого автономного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</si>
</sst>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24"/>
  <sheetViews>
    <sheetView view="pageBreakPreview" zoomScale="85" zoomScaleNormal="85" zoomScaleSheetLayoutView="85" workbookViewId="0">
      <selection activeCell="F24" sqref="F24"/>
    </sheetView>
  </sheetViews>
  <sheetFormatPr defaultRowHeight="15" x14ac:dyDescent="0.25"/>
  <cols>
    <col min="4" max="4" width="27" customWidth="1"/>
    <col min="5" max="5" width="62" customWidth="1"/>
    <col min="6" max="6" width="18.5703125" customWidth="1"/>
    <col min="7" max="7" width="19.140625" customWidth="1"/>
    <col min="8" max="8" width="18.28515625" customWidth="1"/>
    <col min="9" max="9" width="17.85546875" customWidth="1"/>
    <col min="10" max="10" width="13.140625" customWidth="1"/>
    <col min="11" max="11" width="21.7109375" customWidth="1"/>
    <col min="12" max="12" width="20.5703125" customWidth="1"/>
    <col min="13" max="13" width="20.85546875" customWidth="1"/>
    <col min="14" max="14" width="19.7109375" customWidth="1"/>
  </cols>
  <sheetData>
    <row r="2" spans="4:14" ht="70.5" customHeight="1" x14ac:dyDescent="0.3">
      <c r="D2" s="26" t="s">
        <v>28</v>
      </c>
      <c r="E2" s="26"/>
      <c r="F2" s="26"/>
      <c r="G2" s="26"/>
      <c r="H2" s="26"/>
      <c r="I2" s="26"/>
      <c r="J2" s="26"/>
      <c r="K2" s="26"/>
      <c r="L2" s="26"/>
      <c r="M2" s="26"/>
      <c r="N2" s="26"/>
    </row>
    <row r="5" spans="4:14" ht="85.5" customHeight="1" x14ac:dyDescent="0.25">
      <c r="D5" s="2" t="s">
        <v>0</v>
      </c>
      <c r="E5" s="2" t="s">
        <v>1</v>
      </c>
      <c r="F5" s="3" t="s">
        <v>17</v>
      </c>
      <c r="G5" s="3" t="s">
        <v>20</v>
      </c>
      <c r="H5" s="3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4:14" ht="63" x14ac:dyDescent="0.25">
      <c r="D6" s="5" t="s">
        <v>11</v>
      </c>
      <c r="E6" s="6" t="s">
        <v>4</v>
      </c>
      <c r="F6" s="7">
        <v>74159.3</v>
      </c>
      <c r="G6" s="8">
        <v>4838</v>
      </c>
      <c r="H6" s="8">
        <v>1209</v>
      </c>
      <c r="I6" s="8">
        <f>G6-H6</f>
        <v>3629</v>
      </c>
      <c r="J6" s="7">
        <v>50.27</v>
      </c>
      <c r="K6" s="7">
        <v>115.27</v>
      </c>
      <c r="L6" s="7">
        <f>H6*J6*12</f>
        <v>729317.16</v>
      </c>
      <c r="M6" s="7">
        <f>I6*K6*12</f>
        <v>5019777.959999999</v>
      </c>
      <c r="N6" s="7">
        <f>L6+M6</f>
        <v>5749095.1199999992</v>
      </c>
    </row>
    <row r="7" spans="4:14" ht="63" x14ac:dyDescent="0.25">
      <c r="D7" s="5" t="s">
        <v>12</v>
      </c>
      <c r="E7" s="6" t="s">
        <v>2</v>
      </c>
      <c r="F7" s="7">
        <v>660.1</v>
      </c>
      <c r="G7" s="8">
        <v>40</v>
      </c>
      <c r="H7" s="8">
        <v>10</v>
      </c>
      <c r="I7" s="8">
        <f t="shared" ref="I7:I12" si="0">G7-H7</f>
        <v>30</v>
      </c>
      <c r="J7" s="7">
        <v>50.27</v>
      </c>
      <c r="K7" s="7">
        <v>115.27</v>
      </c>
      <c r="L7" s="7">
        <f t="shared" ref="L7:L12" si="1">H7*J7*12</f>
        <v>6032.4000000000005</v>
      </c>
      <c r="M7" s="7">
        <f t="shared" ref="M7:M10" si="2">I7*K7*12</f>
        <v>41497.199999999997</v>
      </c>
      <c r="N7" s="7">
        <f t="shared" ref="N7:N12" si="3">L7+M7</f>
        <v>47529.599999999999</v>
      </c>
    </row>
    <row r="8" spans="4:14" ht="63" x14ac:dyDescent="0.25">
      <c r="D8" s="5" t="s">
        <v>13</v>
      </c>
      <c r="E8" s="6" t="s">
        <v>5</v>
      </c>
      <c r="F8" s="7">
        <v>16613.7</v>
      </c>
      <c r="G8" s="8">
        <v>550</v>
      </c>
      <c r="H8" s="8">
        <v>137</v>
      </c>
      <c r="I8" s="8">
        <f t="shared" si="0"/>
        <v>413</v>
      </c>
      <c r="J8" s="7">
        <v>50.27</v>
      </c>
      <c r="K8" s="7">
        <v>115.27</v>
      </c>
      <c r="L8" s="7">
        <f t="shared" si="1"/>
        <v>82643.88</v>
      </c>
      <c r="M8" s="7">
        <f t="shared" si="2"/>
        <v>571278.11999999988</v>
      </c>
      <c r="N8" s="7">
        <f t="shared" si="3"/>
        <v>653921.99999999988</v>
      </c>
    </row>
    <row r="9" spans="4:14" ht="47.25" x14ac:dyDescent="0.25">
      <c r="D9" s="5" t="s">
        <v>14</v>
      </c>
      <c r="E9" s="6" t="s">
        <v>3</v>
      </c>
      <c r="F9" s="7">
        <v>2173.4</v>
      </c>
      <c r="G9" s="8">
        <v>150</v>
      </c>
      <c r="H9" s="8">
        <v>37</v>
      </c>
      <c r="I9" s="8">
        <f t="shared" si="0"/>
        <v>113</v>
      </c>
      <c r="J9" s="7">
        <v>50.27</v>
      </c>
      <c r="K9" s="7">
        <v>115.27</v>
      </c>
      <c r="L9" s="7">
        <f t="shared" si="1"/>
        <v>22319.88</v>
      </c>
      <c r="M9" s="7">
        <f t="shared" si="2"/>
        <v>156306.12</v>
      </c>
      <c r="N9" s="7">
        <f t="shared" si="3"/>
        <v>178626</v>
      </c>
    </row>
    <row r="10" spans="4:14" ht="31.5" x14ac:dyDescent="0.25">
      <c r="D10" s="5" t="s">
        <v>15</v>
      </c>
      <c r="E10" s="9" t="s">
        <v>6</v>
      </c>
      <c r="F10" s="7">
        <v>9419.7000000000007</v>
      </c>
      <c r="G10" s="8">
        <v>30</v>
      </c>
      <c r="H10" s="8">
        <v>7</v>
      </c>
      <c r="I10" s="8">
        <f t="shared" si="0"/>
        <v>23</v>
      </c>
      <c r="J10" s="7">
        <v>50.27</v>
      </c>
      <c r="K10" s="7">
        <v>115.27</v>
      </c>
      <c r="L10" s="7">
        <f t="shared" si="1"/>
        <v>4222.68</v>
      </c>
      <c r="M10" s="7">
        <f t="shared" si="2"/>
        <v>31814.52</v>
      </c>
      <c r="N10" s="7">
        <f t="shared" si="3"/>
        <v>36037.199999999997</v>
      </c>
    </row>
    <row r="11" spans="4:14" ht="15.75" x14ac:dyDescent="0.25">
      <c r="D11" s="10"/>
      <c r="E11" s="11" t="s">
        <v>9</v>
      </c>
      <c r="F11" s="12">
        <f>SUM(F6:F10)</f>
        <v>103026.2</v>
      </c>
      <c r="G11" s="13">
        <f>SUM(G6:G10)</f>
        <v>5608</v>
      </c>
      <c r="H11" s="13">
        <f t="shared" ref="H11:I11" si="4">SUM(H6:H10)</f>
        <v>1400</v>
      </c>
      <c r="I11" s="13">
        <f t="shared" si="4"/>
        <v>4208</v>
      </c>
      <c r="J11" s="13"/>
      <c r="K11" s="13"/>
      <c r="L11" s="13">
        <f t="shared" ref="L11" si="5">SUM(L6:L10)</f>
        <v>844536.00000000012</v>
      </c>
      <c r="M11" s="12">
        <f t="shared" ref="M11:N11" si="6">SUM(M6:M10)</f>
        <v>5820673.919999999</v>
      </c>
      <c r="N11" s="12">
        <f t="shared" si="6"/>
        <v>6665209.919999999</v>
      </c>
    </row>
    <row r="12" spans="4:14" ht="31.5" x14ac:dyDescent="0.25">
      <c r="D12" s="14" t="s">
        <v>16</v>
      </c>
      <c r="E12" s="9" t="s">
        <v>8</v>
      </c>
      <c r="F12" s="15">
        <v>39482.800000000003</v>
      </c>
      <c r="G12" s="16">
        <v>2300</v>
      </c>
      <c r="H12" s="16">
        <v>575</v>
      </c>
      <c r="I12" s="17">
        <f t="shared" si="0"/>
        <v>1725</v>
      </c>
      <c r="J12" s="7">
        <v>50.27</v>
      </c>
      <c r="K12" s="7">
        <v>115.27</v>
      </c>
      <c r="L12" s="7">
        <f t="shared" si="1"/>
        <v>346863</v>
      </c>
      <c r="M12" s="7">
        <f>I12*K12*12</f>
        <v>2386089</v>
      </c>
      <c r="N12" s="7">
        <f t="shared" si="3"/>
        <v>2732952</v>
      </c>
    </row>
    <row r="13" spans="4:14" ht="15.75" x14ac:dyDescent="0.25">
      <c r="D13" s="18"/>
      <c r="E13" s="19" t="s">
        <v>10</v>
      </c>
      <c r="F13" s="20">
        <f>F12</f>
        <v>39482.800000000003</v>
      </c>
      <c r="G13" s="21">
        <f t="shared" ref="G13:N13" si="7">G12</f>
        <v>2300</v>
      </c>
      <c r="H13" s="21">
        <f t="shared" si="7"/>
        <v>575</v>
      </c>
      <c r="I13" s="21">
        <f t="shared" si="7"/>
        <v>1725</v>
      </c>
      <c r="J13" s="21"/>
      <c r="K13" s="21"/>
      <c r="L13" s="21">
        <f t="shared" si="7"/>
        <v>346863</v>
      </c>
      <c r="M13" s="20">
        <f t="shared" si="7"/>
        <v>2386089</v>
      </c>
      <c r="N13" s="20">
        <f t="shared" si="7"/>
        <v>2732952</v>
      </c>
    </row>
    <row r="14" spans="4:14" ht="15.75" x14ac:dyDescent="0.25">
      <c r="D14" s="18"/>
      <c r="E14" s="11" t="s">
        <v>7</v>
      </c>
      <c r="F14" s="20">
        <f>F11+F13</f>
        <v>142509</v>
      </c>
      <c r="G14" s="21">
        <f t="shared" ref="G14:N14" si="8">G11+G13</f>
        <v>7908</v>
      </c>
      <c r="H14" s="21">
        <f t="shared" si="8"/>
        <v>1975</v>
      </c>
      <c r="I14" s="21">
        <f t="shared" si="8"/>
        <v>5933</v>
      </c>
      <c r="J14" s="21"/>
      <c r="K14" s="21"/>
      <c r="L14" s="21">
        <f t="shared" si="8"/>
        <v>1191399</v>
      </c>
      <c r="M14" s="20">
        <f t="shared" si="8"/>
        <v>8206762.919999999</v>
      </c>
      <c r="N14" s="20">
        <f t="shared" si="8"/>
        <v>9398161.9199999981</v>
      </c>
    </row>
    <row r="18" spans="4:5" x14ac:dyDescent="0.25">
      <c r="D18" s="1" t="s">
        <v>18</v>
      </c>
      <c r="E18" s="1" t="s">
        <v>19</v>
      </c>
    </row>
    <row r="23" spans="4:5" x14ac:dyDescent="0.25">
      <c r="D23" t="s">
        <v>29</v>
      </c>
    </row>
    <row r="24" spans="4:5" x14ac:dyDescent="0.25">
      <c r="D24" t="s">
        <v>30</v>
      </c>
    </row>
  </sheetData>
  <mergeCells count="1">
    <mergeCell ref="D2:N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O28"/>
  <sheetViews>
    <sheetView tabSelected="1" view="pageBreakPreview" topLeftCell="D1" zoomScale="85" zoomScaleNormal="85" zoomScaleSheetLayoutView="85" workbookViewId="0">
      <selection activeCell="E5" sqref="E5"/>
    </sheetView>
  </sheetViews>
  <sheetFormatPr defaultRowHeight="15" x14ac:dyDescent="0.25"/>
  <cols>
    <col min="4" max="4" width="27" customWidth="1"/>
    <col min="5" max="6" width="62" customWidth="1"/>
    <col min="7" max="7" width="18.5703125" customWidth="1"/>
    <col min="8" max="8" width="19.140625" customWidth="1"/>
    <col min="9" max="9" width="18.28515625" customWidth="1"/>
    <col min="10" max="10" width="17.85546875" customWidth="1"/>
    <col min="11" max="11" width="13.140625" customWidth="1"/>
    <col min="12" max="12" width="21.7109375" customWidth="1"/>
    <col min="13" max="13" width="20.5703125" customWidth="1"/>
    <col min="14" max="14" width="20.85546875" customWidth="1"/>
    <col min="15" max="15" width="19.7109375" customWidth="1"/>
  </cols>
  <sheetData>
    <row r="2" spans="4:15" ht="70.5" customHeight="1" x14ac:dyDescent="0.3">
      <c r="D2" s="26" t="s">
        <v>47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5" spans="4:15" ht="85.5" customHeight="1" x14ac:dyDescent="0.25">
      <c r="D5" s="2" t="s">
        <v>0</v>
      </c>
      <c r="E5" s="2" t="s">
        <v>44</v>
      </c>
      <c r="F5" s="2" t="s">
        <v>38</v>
      </c>
      <c r="G5" s="3" t="s">
        <v>17</v>
      </c>
      <c r="H5" s="3" t="s">
        <v>20</v>
      </c>
      <c r="I5" s="3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46</v>
      </c>
    </row>
    <row r="6" spans="4:15" ht="85.5" customHeight="1" x14ac:dyDescent="0.25">
      <c r="D6" s="22" t="s">
        <v>31</v>
      </c>
      <c r="E6" s="24" t="s">
        <v>32</v>
      </c>
      <c r="F6" s="27" t="s">
        <v>37</v>
      </c>
      <c r="G6" s="7">
        <v>418.1</v>
      </c>
      <c r="H6" s="8">
        <v>10</v>
      </c>
      <c r="I6" s="8">
        <v>0</v>
      </c>
      <c r="J6" s="8">
        <v>10</v>
      </c>
      <c r="K6" s="7">
        <v>50.27</v>
      </c>
      <c r="L6" s="7">
        <v>115.27</v>
      </c>
      <c r="M6" s="7">
        <f t="shared" ref="M6:M8" si="0">I6*K6*12</f>
        <v>0</v>
      </c>
      <c r="N6" s="7">
        <f t="shared" ref="N6:N8" si="1">J6*L6*12</f>
        <v>13832.400000000001</v>
      </c>
      <c r="O6" s="7">
        <f t="shared" ref="O6:O8" si="2">M6+N6</f>
        <v>13832.400000000001</v>
      </c>
    </row>
    <row r="7" spans="4:15" ht="85.5" customHeight="1" x14ac:dyDescent="0.25">
      <c r="D7" s="22" t="s">
        <v>34</v>
      </c>
      <c r="E7" s="24" t="s">
        <v>33</v>
      </c>
      <c r="F7" s="28"/>
      <c r="G7" s="7">
        <v>94.4</v>
      </c>
      <c r="H7" s="8">
        <v>3</v>
      </c>
      <c r="I7" s="8">
        <v>0</v>
      </c>
      <c r="J7" s="8">
        <v>3</v>
      </c>
      <c r="K7" s="7">
        <v>50.27</v>
      </c>
      <c r="L7" s="7">
        <v>115.27</v>
      </c>
      <c r="M7" s="7">
        <f t="shared" si="0"/>
        <v>0</v>
      </c>
      <c r="N7" s="7">
        <f t="shared" si="1"/>
        <v>4149.72</v>
      </c>
      <c r="O7" s="7">
        <f t="shared" si="2"/>
        <v>4149.72</v>
      </c>
    </row>
    <row r="8" spans="4:15" ht="155.25" customHeight="1" x14ac:dyDescent="0.25">
      <c r="D8" s="22" t="s">
        <v>36</v>
      </c>
      <c r="E8" s="24" t="s">
        <v>35</v>
      </c>
      <c r="F8" s="28"/>
      <c r="G8" s="7">
        <v>67865.2</v>
      </c>
      <c r="H8" s="8">
        <v>1735</v>
      </c>
      <c r="I8" s="8">
        <v>434</v>
      </c>
      <c r="J8" s="8">
        <f>H8-I8</f>
        <v>1301</v>
      </c>
      <c r="K8" s="7">
        <v>50.27</v>
      </c>
      <c r="L8" s="7">
        <v>115.27</v>
      </c>
      <c r="M8" s="7">
        <f t="shared" si="0"/>
        <v>261806.16</v>
      </c>
      <c r="N8" s="7">
        <f t="shared" si="1"/>
        <v>1799595.2399999998</v>
      </c>
      <c r="O8" s="7">
        <f t="shared" si="2"/>
        <v>2061401.3999999997</v>
      </c>
    </row>
    <row r="9" spans="4:15" ht="63" x14ac:dyDescent="0.25">
      <c r="D9" s="23" t="s">
        <v>39</v>
      </c>
      <c r="E9" s="24" t="s">
        <v>4</v>
      </c>
      <c r="F9" s="28"/>
      <c r="G9" s="7">
        <v>74159.3</v>
      </c>
      <c r="H9" s="8">
        <v>4838</v>
      </c>
      <c r="I9" s="8">
        <v>1209</v>
      </c>
      <c r="J9" s="8">
        <f>H9-I9</f>
        <v>3629</v>
      </c>
      <c r="K9" s="7">
        <v>50.27</v>
      </c>
      <c r="L9" s="7">
        <v>115.27</v>
      </c>
      <c r="M9" s="7">
        <f>I9*K9*12</f>
        <v>729317.16</v>
      </c>
      <c r="N9" s="7">
        <f>J9*L9*12</f>
        <v>5019777.959999999</v>
      </c>
      <c r="O9" s="7">
        <f>M9+N9</f>
        <v>5749095.1199999992</v>
      </c>
    </row>
    <row r="10" spans="4:15" ht="63" x14ac:dyDescent="0.25">
      <c r="D10" s="23" t="s">
        <v>40</v>
      </c>
      <c r="E10" s="24" t="s">
        <v>2</v>
      </c>
      <c r="F10" s="28"/>
      <c r="G10" s="7">
        <v>660.1</v>
      </c>
      <c r="H10" s="8">
        <v>40</v>
      </c>
      <c r="I10" s="8">
        <v>10</v>
      </c>
      <c r="J10" s="8">
        <f t="shared" ref="J10:J15" si="3">H10-I10</f>
        <v>30</v>
      </c>
      <c r="K10" s="7">
        <v>50.27</v>
      </c>
      <c r="L10" s="7">
        <v>115.27</v>
      </c>
      <c r="M10" s="7">
        <f t="shared" ref="M10:N15" si="4">I10*K10*12</f>
        <v>6032.4000000000005</v>
      </c>
      <c r="N10" s="7">
        <f t="shared" si="4"/>
        <v>41497.199999999997</v>
      </c>
      <c r="O10" s="7">
        <f t="shared" ref="O10:O15" si="5">M10+N10</f>
        <v>47529.599999999999</v>
      </c>
    </row>
    <row r="11" spans="4:15" ht="63" x14ac:dyDescent="0.25">
      <c r="D11" s="23" t="s">
        <v>41</v>
      </c>
      <c r="E11" s="24" t="s">
        <v>5</v>
      </c>
      <c r="F11" s="28"/>
      <c r="G11" s="7">
        <v>16613.7</v>
      </c>
      <c r="H11" s="8">
        <v>550</v>
      </c>
      <c r="I11" s="8">
        <v>137</v>
      </c>
      <c r="J11" s="8">
        <f t="shared" si="3"/>
        <v>413</v>
      </c>
      <c r="K11" s="7">
        <v>50.27</v>
      </c>
      <c r="L11" s="7">
        <v>115.27</v>
      </c>
      <c r="M11" s="7">
        <f t="shared" si="4"/>
        <v>82643.88</v>
      </c>
      <c r="N11" s="7">
        <f t="shared" si="4"/>
        <v>571278.11999999988</v>
      </c>
      <c r="O11" s="7">
        <f t="shared" si="5"/>
        <v>653921.99999999988</v>
      </c>
    </row>
    <row r="12" spans="4:15" ht="47.25" x14ac:dyDescent="0.25">
      <c r="D12" s="23" t="s">
        <v>42</v>
      </c>
      <c r="E12" s="24" t="s">
        <v>3</v>
      </c>
      <c r="F12" s="28"/>
      <c r="G12" s="7">
        <v>2173.4</v>
      </c>
      <c r="H12" s="8">
        <v>150</v>
      </c>
      <c r="I12" s="8">
        <v>37</v>
      </c>
      <c r="J12" s="8">
        <f t="shared" si="3"/>
        <v>113</v>
      </c>
      <c r="K12" s="7">
        <v>50.27</v>
      </c>
      <c r="L12" s="7">
        <v>115.27</v>
      </c>
      <c r="M12" s="7">
        <f t="shared" si="4"/>
        <v>22319.88</v>
      </c>
      <c r="N12" s="7">
        <f t="shared" si="4"/>
        <v>156306.12</v>
      </c>
      <c r="O12" s="7">
        <f t="shared" si="5"/>
        <v>178626</v>
      </c>
    </row>
    <row r="13" spans="4:15" ht="31.5" x14ac:dyDescent="0.25">
      <c r="D13" s="23" t="s">
        <v>43</v>
      </c>
      <c r="E13" s="25" t="s">
        <v>6</v>
      </c>
      <c r="F13" s="29"/>
      <c r="G13" s="7">
        <v>9419.7000000000007</v>
      </c>
      <c r="H13" s="8">
        <v>30</v>
      </c>
      <c r="I13" s="8">
        <v>7</v>
      </c>
      <c r="J13" s="8">
        <f t="shared" si="3"/>
        <v>23</v>
      </c>
      <c r="K13" s="7">
        <v>50.27</v>
      </c>
      <c r="L13" s="7">
        <v>115.27</v>
      </c>
      <c r="M13" s="7">
        <f t="shared" si="4"/>
        <v>4222.68</v>
      </c>
      <c r="N13" s="7">
        <f t="shared" si="4"/>
        <v>31814.52</v>
      </c>
      <c r="O13" s="7">
        <f t="shared" si="5"/>
        <v>36037.199999999997</v>
      </c>
    </row>
    <row r="14" spans="4:15" ht="15.75" x14ac:dyDescent="0.25">
      <c r="D14" s="10"/>
      <c r="E14" s="11" t="s">
        <v>9</v>
      </c>
      <c r="F14" s="11"/>
      <c r="G14" s="12">
        <f>SUM(G9:G13)</f>
        <v>103026.2</v>
      </c>
      <c r="H14" s="13">
        <f>SUM(H9:H13)</f>
        <v>5608</v>
      </c>
      <c r="I14" s="13">
        <f t="shared" ref="I14:J14" si="6">SUM(I9:I13)</f>
        <v>1400</v>
      </c>
      <c r="J14" s="13">
        <f t="shared" si="6"/>
        <v>4208</v>
      </c>
      <c r="K14" s="13"/>
      <c r="L14" s="13"/>
      <c r="M14" s="13">
        <f t="shared" ref="M14:N14" si="7">SUM(M9:M13)</f>
        <v>844536.00000000012</v>
      </c>
      <c r="N14" s="12">
        <f t="shared" si="7"/>
        <v>5820673.919999999</v>
      </c>
      <c r="O14" s="12">
        <f>SUM(O6:O13)</f>
        <v>8744593.4399999976</v>
      </c>
    </row>
    <row r="15" spans="4:15" ht="31.5" x14ac:dyDescent="0.25">
      <c r="D15" s="14" t="s">
        <v>45</v>
      </c>
      <c r="E15" s="9" t="s">
        <v>8</v>
      </c>
      <c r="F15" s="9"/>
      <c r="G15" s="15">
        <v>39482.800000000003</v>
      </c>
      <c r="H15" s="16">
        <v>2300</v>
      </c>
      <c r="I15" s="16">
        <v>575</v>
      </c>
      <c r="J15" s="17">
        <f t="shared" si="3"/>
        <v>1725</v>
      </c>
      <c r="K15" s="7">
        <v>50.27</v>
      </c>
      <c r="L15" s="7">
        <v>115.27</v>
      </c>
      <c r="M15" s="7">
        <f t="shared" si="4"/>
        <v>346863</v>
      </c>
      <c r="N15" s="7">
        <f>J15*L15*12</f>
        <v>2386089</v>
      </c>
      <c r="O15" s="7">
        <f t="shared" si="5"/>
        <v>2732952</v>
      </c>
    </row>
    <row r="16" spans="4:15" ht="15.75" x14ac:dyDescent="0.25">
      <c r="D16" s="18"/>
      <c r="E16" s="19" t="s">
        <v>10</v>
      </c>
      <c r="F16" s="19"/>
      <c r="G16" s="20">
        <f>G15</f>
        <v>39482.800000000003</v>
      </c>
      <c r="H16" s="21">
        <f t="shared" ref="H16:O16" si="8">H15</f>
        <v>2300</v>
      </c>
      <c r="I16" s="21">
        <f t="shared" si="8"/>
        <v>575</v>
      </c>
      <c r="J16" s="21">
        <f t="shared" si="8"/>
        <v>1725</v>
      </c>
      <c r="K16" s="21"/>
      <c r="L16" s="21"/>
      <c r="M16" s="21">
        <f t="shared" si="8"/>
        <v>346863</v>
      </c>
      <c r="N16" s="20">
        <f t="shared" si="8"/>
        <v>2386089</v>
      </c>
      <c r="O16" s="20">
        <f t="shared" si="8"/>
        <v>2732952</v>
      </c>
    </row>
    <row r="17" spans="4:15" ht="15.75" x14ac:dyDescent="0.25">
      <c r="D17" s="18"/>
      <c r="E17" s="11" t="s">
        <v>7</v>
      </c>
      <c r="F17" s="11"/>
      <c r="G17" s="20">
        <f>G14+G16</f>
        <v>142509</v>
      </c>
      <c r="H17" s="21">
        <f t="shared" ref="H17:O17" si="9">H14+H16</f>
        <v>7908</v>
      </c>
      <c r="I17" s="21">
        <f t="shared" si="9"/>
        <v>1975</v>
      </c>
      <c r="J17" s="21">
        <f t="shared" si="9"/>
        <v>5933</v>
      </c>
      <c r="K17" s="21"/>
      <c r="L17" s="21"/>
      <c r="M17" s="21">
        <f t="shared" si="9"/>
        <v>1191399</v>
      </c>
      <c r="N17" s="20">
        <f t="shared" si="9"/>
        <v>8206762.919999999</v>
      </c>
      <c r="O17" s="20">
        <f t="shared" si="9"/>
        <v>11477545.439999998</v>
      </c>
    </row>
    <row r="21" spans="4:15" x14ac:dyDescent="0.25">
      <c r="D21" s="1" t="s">
        <v>18</v>
      </c>
      <c r="E21" s="1" t="s">
        <v>19</v>
      </c>
      <c r="F21" s="1"/>
    </row>
    <row r="22" spans="4:15" x14ac:dyDescent="0.25">
      <c r="D22" s="1"/>
      <c r="E22" s="1"/>
      <c r="F22" s="1"/>
    </row>
    <row r="23" spans="4:15" ht="33" customHeight="1" x14ac:dyDescent="0.25"/>
    <row r="27" spans="4:15" x14ac:dyDescent="0.25">
      <c r="D27" t="s">
        <v>29</v>
      </c>
    </row>
    <row r="28" spans="4:15" x14ac:dyDescent="0.25">
      <c r="D28" t="s">
        <v>30</v>
      </c>
    </row>
  </sheetData>
  <mergeCells count="2">
    <mergeCell ref="D2:O2"/>
    <mergeCell ref="F6:F13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ФЭО КУ по 121-оз</vt:lpstr>
      <vt:lpstr>Лист1!Область_печати</vt:lpstr>
      <vt:lpstr>'ФЭО КУ по 121-оз'!Область_печати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2020-01-27T16:01:46Z</dcterms:modified>
</cp:coreProperties>
</file>